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158781CA-7951-49BF-A106-8934B912197D}" xr6:coauthVersionLast="47" xr6:coauthVersionMax="47" xr10:uidLastSave="{00000000-0000-0000-0000-000000000000}"/>
  <bookViews>
    <workbookView xWindow="-120" yWindow="-120" windowWidth="29040" windowHeight="15840" activeTab="2" xr2:uid="{FEA66672-2389-4279-8B18-C9505699B09D}"/>
  </bookViews>
  <sheets>
    <sheet name="fig 1" sheetId="3" r:id="rId1"/>
    <sheet name="focus tab 1" sheetId="1" r:id="rId2"/>
    <sheet name="focus tab 2" sheetId="2" r:id="rId3"/>
  </sheets>
  <definedNames>
    <definedName name="_ftn1" localSheetId="1">'focus tab 1'!$A$8</definedName>
    <definedName name="_ftnref1" localSheetId="1">'focus tab 1'!$C$2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H7" i="3"/>
  <c r="H8" i="3"/>
  <c r="H9" i="3"/>
  <c r="H5" i="3"/>
  <c r="I10" i="3"/>
  <c r="J6" i="3" l="1"/>
  <c r="J7" i="3"/>
  <c r="J8" i="3"/>
  <c r="J9" i="3"/>
  <c r="J5" i="3"/>
  <c r="H10" i="3"/>
  <c r="E10" i="3"/>
  <c r="B9" i="3"/>
  <c r="B25" i="2"/>
  <c r="C5" i="2" s="1"/>
  <c r="C8" i="2"/>
  <c r="C12" i="2"/>
  <c r="C16" i="2"/>
  <c r="C20" i="2"/>
  <c r="C4" i="2"/>
  <c r="C19" i="2" l="1"/>
  <c r="C15" i="2"/>
  <c r="C11" i="2"/>
  <c r="C7" i="2"/>
  <c r="C18" i="2"/>
  <c r="C14" i="2"/>
  <c r="C10" i="2"/>
  <c r="C6" i="2"/>
  <c r="C21" i="2"/>
  <c r="C17" i="2"/>
  <c r="C13" i="2"/>
  <c r="C9" i="2"/>
  <c r="D4" i="2"/>
  <c r="D5" i="2"/>
  <c r="D12" i="2" l="1"/>
  <c r="D18" i="2"/>
  <c r="D9" i="2"/>
  <c r="D19" i="2"/>
  <c r="D21" i="2"/>
  <c r="D6" i="2"/>
  <c r="D17" i="2"/>
  <c r="D11" i="2"/>
  <c r="D7" i="2"/>
  <c r="D16" i="2"/>
  <c r="D10" i="2"/>
  <c r="D8" i="2"/>
  <c r="D14" i="2"/>
  <c r="D15" i="2"/>
  <c r="D20" i="2"/>
  <c r="D13" i="2"/>
</calcChain>
</file>

<file path=xl/sharedStrings.xml><?xml version="1.0" encoding="utf-8"?>
<sst xmlns="http://schemas.openxmlformats.org/spreadsheetml/2006/main" count="67" uniqueCount="56">
  <si>
    <t>Impatto</t>
  </si>
  <si>
    <t>(migliaia)</t>
  </si>
  <si>
    <t>Diretto e indiretto</t>
  </si>
  <si>
    <t>Indotto</t>
  </si>
  <si>
    <t>Totale</t>
  </si>
  <si>
    <t>ULA</t>
  </si>
  <si>
    <t>(milioni)</t>
  </si>
  <si>
    <t>Valore aggiunto</t>
  </si>
  <si>
    <t xml:space="preserve"> Tabella 2. Valore aggiunto e occupati indotti</t>
  </si>
  <si>
    <t>Settore</t>
  </si>
  <si>
    <t>Quota sul totale</t>
  </si>
  <si>
    <t>Cumulata</t>
  </si>
  <si>
    <t>(Percentuale)</t>
  </si>
  <si>
    <t>(Milioni di euro)</t>
  </si>
  <si>
    <t>Alloggio e ristorazione</t>
  </si>
  <si>
    <t>Prestazione di servizi finanziari (escluse assicurazioni e fondi pensione)</t>
  </si>
  <si>
    <t>Servizi di vendita al dettaglio (escluso quello di autoveicoli e motocicli)</t>
  </si>
  <si>
    <t>Servizi di vendita all'ingrosso (escluso quello di autoveicoli e motocicli)</t>
  </si>
  <si>
    <t>Attività immobiliari</t>
  </si>
  <si>
    <t>Altre attività di servizi personali</t>
  </si>
  <si>
    <t>Attività di famiglie e convivenze come datori di lavoro per personale domestico</t>
  </si>
  <si>
    <t>Produzioni vegetali e animali, caccia e servizi connessi</t>
  </si>
  <si>
    <t>Industrie alimentari</t>
  </si>
  <si>
    <t>Attività legali e di contabilità</t>
  </si>
  <si>
    <t>Fornitura di energia elettrica, gas, vapore e aria condizionata</t>
  </si>
  <si>
    <t>Attività dei servizi sanitari</t>
  </si>
  <si>
    <t>Altri servizi di trasporto terrestre e mediante condotte</t>
  </si>
  <si>
    <t>Istruzione</t>
  </si>
  <si>
    <t>Telecomunicazioni</t>
  </si>
  <si>
    <t>Servizi di vendita al dettaglio e all'ingrosso di autoveicoli e motocicli</t>
  </si>
  <si>
    <t>Altri settori</t>
  </si>
  <si>
    <t>Servizi di investigazione e vigilanza; attività di servizi per edifici e  paesaggio; etc</t>
  </si>
  <si>
    <t>Fonte: Elaborazioni Svimez su dati RFI.</t>
  </si>
  <si>
    <t>Emissioni CO2 eq.</t>
  </si>
  <si>
    <t>(Mt CO2 eq.)</t>
  </si>
  <si>
    <t>Energia</t>
  </si>
  <si>
    <t>Agricoltura</t>
  </si>
  <si>
    <t>Processi industriali ed uso dei prodotti</t>
  </si>
  <si>
    <t>Rifiuti</t>
  </si>
  <si>
    <t>Trasporti</t>
  </si>
  <si>
    <t>Industrie energetiche</t>
  </si>
  <si>
    <t>Residenziale e altri</t>
  </si>
  <si>
    <t>Fuggitive</t>
  </si>
  <si>
    <t>Industrie manifatturiere</t>
  </si>
  <si>
    <t xml:space="preserve">Trasporto stradale </t>
  </si>
  <si>
    <t>Navigazione</t>
  </si>
  <si>
    <t>Aviazione</t>
  </si>
  <si>
    <t>Ferrovia</t>
  </si>
  <si>
    <t>ENERGIA</t>
  </si>
  <si>
    <t>TRASPORTI</t>
  </si>
  <si>
    <t>(Percentuali)</t>
  </si>
  <si>
    <t>Altro*</t>
  </si>
  <si>
    <t>Fonte: elaborazioni su dati ISPRA 2023. Note: le emissioni delle Ferrovie rientrano in Altro* e sono pari a 0,04 MT CO2 eq.</t>
  </si>
  <si>
    <t>Figura 1 - Le emissioni di gas serra in Italia per macrosettore e nel settore dei Trasporti (2022)</t>
  </si>
  <si>
    <t>Impatto economico e occupazionale della Napoli-Bari</t>
  </si>
  <si>
    <t>Fonte: Elaborazioni RFI.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</si>
</sst>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Barlow Condensed"/>
    </font>
    <font>
      <sz val="12"/>
      <color theme="1"/>
      <name val="Barlow Condensed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9" fontId="3" fillId="0" borderId="0" xfId="2" applyFont="1"/>
    <xf numFmtId="2" fontId="3" fillId="0" borderId="0" xfId="0" applyNumberFormat="1" applyFont="1"/>
    <xf numFmtId="165" fontId="3" fillId="0" borderId="0" xfId="0" applyNumberFormat="1" applyFont="1"/>
    <xf numFmtId="2" fontId="3" fillId="0" borderId="0" xfId="2" applyNumberFormat="1" applyFont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100"/>
              <a:t>Emissioni per macrosettore (Mt CO2 eq.)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585440613026817"/>
          <c:y val="0.1864811111111111"/>
          <c:w val="0.4682911877394636"/>
          <c:h val="0.45268148148148146"/>
        </c:manualLayout>
      </c:layout>
      <c:doughnutChart>
        <c:varyColors val="1"/>
        <c:ser>
          <c:idx val="0"/>
          <c:order val="0"/>
          <c:tx>
            <c:strRef>
              <c:f>'fig 1'!$B$3:$B$4</c:f>
              <c:strCache>
                <c:ptCount val="2"/>
                <c:pt idx="0">
                  <c:v>Emissioni CO2 eq.</c:v>
                </c:pt>
                <c:pt idx="1">
                  <c:v>(Mt CO2 eq.)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23D-4C7F-87F6-F19D681D96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D-4C7F-87F6-F19D681D96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23D-4C7F-87F6-F19D681D96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D-4C7F-87F6-F19D681D9649}"/>
              </c:ext>
            </c:extLst>
          </c:dPt>
          <c:dLbls>
            <c:dLbl>
              <c:idx val="0"/>
              <c:layout>
                <c:manualLayout>
                  <c:x val="5.8016877637130801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3D-4C7F-87F6-F19D681D9649}"/>
                </c:ext>
              </c:extLst>
            </c:dLbl>
            <c:dLbl>
              <c:idx val="1"/>
              <c:layout>
                <c:manualLayout>
                  <c:x val="-6.856540084388185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D-4C7F-87F6-F19D681D9649}"/>
                </c:ext>
              </c:extLst>
            </c:dLbl>
            <c:dLbl>
              <c:idx val="2"/>
              <c:layout>
                <c:manualLayout>
                  <c:x val="-4.746835443037975E-2"/>
                  <c:y val="-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D-4C7F-87F6-F19D681D9649}"/>
                </c:ext>
              </c:extLst>
            </c:dLbl>
            <c:dLbl>
              <c:idx val="3"/>
              <c:layout>
                <c:manualLayout>
                  <c:x val="-5.2742616033754795E-3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D-4C7F-87F6-F19D681D96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'fig 1'!$A$5:$A$8</c:f>
              <c:strCache>
                <c:ptCount val="4"/>
                <c:pt idx="0">
                  <c:v>Energia</c:v>
                </c:pt>
                <c:pt idx="1">
                  <c:v>Agricoltura</c:v>
                </c:pt>
                <c:pt idx="2">
                  <c:v>Processi industriali ed uso dei prodotti</c:v>
                </c:pt>
                <c:pt idx="3">
                  <c:v>Rifiuti</c:v>
                </c:pt>
              </c:strCache>
            </c:strRef>
          </c:cat>
          <c:val>
            <c:numRef>
              <c:f>'fig 1'!$B$5:$B$8</c:f>
              <c:numCache>
                <c:formatCode>General</c:formatCode>
                <c:ptCount val="4"/>
                <c:pt idx="0" formatCode="0.0">
                  <c:v>338</c:v>
                </c:pt>
                <c:pt idx="1">
                  <c:v>30.8</c:v>
                </c:pt>
                <c:pt idx="2">
                  <c:v>23.6</c:v>
                </c:pt>
                <c:pt idx="3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D-4C7F-87F6-F19D681D96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100"/>
              <a:t>Emissioni Energia (Mt CO2 eq.)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 1'!$E$3:$E$4</c:f>
              <c:strCache>
                <c:ptCount val="2"/>
                <c:pt idx="0">
                  <c:v>Emissioni CO2 eq.</c:v>
                </c:pt>
                <c:pt idx="1">
                  <c:v>(Mt CO2 eq.)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B8-4B0B-90F4-B4BF1BA4B0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EB8-4B0B-90F4-B4BF1BA4B0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B8-4B0B-90F4-B4BF1BA4B0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EB8-4B0B-90F4-B4BF1BA4B0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B8-4B0B-90F4-B4BF1BA4B02F}"/>
              </c:ext>
            </c:extLst>
          </c:dPt>
          <c:dLbls>
            <c:dLbl>
              <c:idx val="0"/>
              <c:layout>
                <c:manualLayout>
                  <c:x val="7.7854406130268117E-2"/>
                  <c:y val="-2.8222222222222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8-4B0B-90F4-B4BF1BA4B02F}"/>
                </c:ext>
              </c:extLst>
            </c:dLbl>
            <c:dLbl>
              <c:idx val="1"/>
              <c:layout>
                <c:manualLayout>
                  <c:x val="6.3256704980842821E-2"/>
                  <c:y val="4.2333333333333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8-4B0B-90F4-B4BF1BA4B02F}"/>
                </c:ext>
              </c:extLst>
            </c:dLbl>
            <c:dLbl>
              <c:idx val="2"/>
              <c:layout>
                <c:manualLayout>
                  <c:x val="-7.78544061302682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B8-4B0B-90F4-B4BF1BA4B02F}"/>
                </c:ext>
              </c:extLst>
            </c:dLbl>
            <c:dLbl>
              <c:idx val="3"/>
              <c:layout>
                <c:manualLayout>
                  <c:x val="-2.9195402298850575E-2"/>
                  <c:y val="-6.5851851851851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B8-4B0B-90F4-B4BF1BA4B02F}"/>
                </c:ext>
              </c:extLst>
            </c:dLbl>
            <c:dLbl>
              <c:idx val="4"/>
              <c:layout>
                <c:manualLayout>
                  <c:x val="0"/>
                  <c:y val="-6.5851851851851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B8-4B0B-90F4-B4BF1BA4B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 1'!$D$5:$D$9</c:f>
              <c:strCache>
                <c:ptCount val="5"/>
                <c:pt idx="0">
                  <c:v>Trasporti</c:v>
                </c:pt>
                <c:pt idx="1">
                  <c:v>Industrie energetiche</c:v>
                </c:pt>
                <c:pt idx="2">
                  <c:v>Residenziale e altri</c:v>
                </c:pt>
                <c:pt idx="3">
                  <c:v>Industrie manifatturiere</c:v>
                </c:pt>
                <c:pt idx="4">
                  <c:v>Fuggitive</c:v>
                </c:pt>
              </c:strCache>
            </c:strRef>
          </c:cat>
          <c:val>
            <c:numRef>
              <c:f>'fig 1'!$E$5:$E$9</c:f>
              <c:numCache>
                <c:formatCode>General</c:formatCode>
                <c:ptCount val="5"/>
                <c:pt idx="0" formatCode="0.0">
                  <c:v>109.8</c:v>
                </c:pt>
                <c:pt idx="1">
                  <c:v>94.9</c:v>
                </c:pt>
                <c:pt idx="2">
                  <c:v>73.5</c:v>
                </c:pt>
                <c:pt idx="3">
                  <c:v>54.7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8-4B0B-90F4-B4BF1BA4B0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60804597701148"/>
          <c:y val="0.71506888888888887"/>
          <c:w val="0.60191800766283521"/>
          <c:h val="0.25670888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arlow Condensed" panose="00000506000000000000" pitchFamily="2" charset="0"/>
              </a:rPr>
              <a:t>Emissioni settore Trasporti (Mt CO2 eq.)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22490421455932"/>
          <c:y val="0.17309629629629628"/>
          <c:w val="0.46820919540229894"/>
          <c:h val="0.4526022222222222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2-41D6-8154-B57EF30B22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9D2-41D6-8154-B57EF30B22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9D2-41D6-8154-B57EF30B22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D2-41D6-8154-B57EF30B22ED}"/>
              </c:ext>
            </c:extLst>
          </c:dPt>
          <c:dLbls>
            <c:dLbl>
              <c:idx val="0"/>
              <c:layout>
                <c:manualLayout>
                  <c:x val="0.13137931034482758"/>
                  <c:y val="4.2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2-41D6-8154-B57EF30B22ED}"/>
                </c:ext>
              </c:extLst>
            </c:dLbl>
            <c:dLbl>
              <c:idx val="1"/>
              <c:layout>
                <c:manualLayout>
                  <c:x val="-6.8122605363984623E-2"/>
                  <c:y val="-4.7037037037037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2-41D6-8154-B57EF30B22ED}"/>
                </c:ext>
              </c:extLst>
            </c:dLbl>
            <c:dLbl>
              <c:idx val="2"/>
              <c:layout>
                <c:manualLayout>
                  <c:x val="-2.9195402298850665E-2"/>
                  <c:y val="-6.5851851851851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2-41D6-8154-B57EF30B22ED}"/>
                </c:ext>
              </c:extLst>
            </c:dLbl>
            <c:dLbl>
              <c:idx val="3"/>
              <c:layout>
                <c:manualLayout>
                  <c:x val="4.3793103448275861E-2"/>
                  <c:y val="-5.644444444444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D2-41D6-8154-B57EF30B2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 1'!$G$5:$G$8</c:f>
              <c:strCache>
                <c:ptCount val="4"/>
                <c:pt idx="0">
                  <c:v>Trasporto stradale </c:v>
                </c:pt>
                <c:pt idx="1">
                  <c:v>Navigazione</c:v>
                </c:pt>
                <c:pt idx="2">
                  <c:v>Aviazione</c:v>
                </c:pt>
                <c:pt idx="3">
                  <c:v>Altro*</c:v>
                </c:pt>
              </c:strCache>
            </c:strRef>
          </c:cat>
          <c:val>
            <c:numRef>
              <c:f>'fig 1'!$H$5:$H$8</c:f>
              <c:numCache>
                <c:formatCode>0.00</c:formatCode>
                <c:ptCount val="4"/>
                <c:pt idx="0">
                  <c:v>100.467</c:v>
                </c:pt>
                <c:pt idx="1">
                  <c:v>5.8193999999999999</c:v>
                </c:pt>
                <c:pt idx="2">
                  <c:v>2.5253999999999999</c:v>
                </c:pt>
                <c:pt idx="3">
                  <c:v>0.98819999999999986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2-41D6-8154-B57EF30B22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53256704980843"/>
          <c:y val="0.68214296296296317"/>
          <c:w val="0.6629348659003832"/>
          <c:h val="0.28963481481481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10</xdr:row>
      <xdr:rowOff>64770</xdr:rowOff>
    </xdr:from>
    <xdr:to>
      <xdr:col>8</xdr:col>
      <xdr:colOff>506880</xdr:colOff>
      <xdr:row>22</xdr:row>
      <xdr:rowOff>21570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E832E187-C8F7-C754-6157-34849970B603}"/>
            </a:ext>
          </a:extLst>
        </xdr:cNvPr>
        <xdr:cNvGrpSpPr/>
      </xdr:nvGrpSpPr>
      <xdr:grpSpPr>
        <a:xfrm>
          <a:off x="441960" y="2255520"/>
          <a:ext cx="7732545" cy="2585700"/>
          <a:chOff x="320040" y="2282190"/>
          <a:chExt cx="7951620" cy="2700000"/>
        </a:xfrm>
      </xdr:grpSpPr>
      <xdr:grpSp>
        <xdr:nvGrpSpPr>
          <xdr:cNvPr id="5" name="Gruppo 4">
            <a:extLst>
              <a:ext uri="{FF2B5EF4-FFF2-40B4-BE49-F238E27FC236}">
                <a16:creationId xmlns:a16="http://schemas.microsoft.com/office/drawing/2014/main" id="{FDE46E36-D967-20D0-62CD-61E22F51E709}"/>
              </a:ext>
            </a:extLst>
          </xdr:cNvPr>
          <xdr:cNvGrpSpPr/>
        </xdr:nvGrpSpPr>
        <xdr:grpSpPr>
          <a:xfrm>
            <a:off x="320040" y="2282190"/>
            <a:ext cx="5284620" cy="2700000"/>
            <a:chOff x="320040" y="2282190"/>
            <a:chExt cx="5284620" cy="2700000"/>
          </a:xfrm>
        </xdr:grpSpPr>
        <xdr:graphicFrame macro="">
          <xdr:nvGraphicFramePr>
            <xdr:cNvPr id="3" name="Grafico 2">
              <a:extLst>
                <a:ext uri="{FF2B5EF4-FFF2-40B4-BE49-F238E27FC236}">
                  <a16:creationId xmlns:a16="http://schemas.microsoft.com/office/drawing/2014/main" id="{65D67B94-8A35-680F-8385-5163ED060A22}"/>
                </a:ext>
              </a:extLst>
            </xdr:cNvPr>
            <xdr:cNvGraphicFramePr/>
          </xdr:nvGraphicFramePr>
          <xdr:xfrm>
            <a:off x="320040" y="2282190"/>
            <a:ext cx="2610000" cy="27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D23A190C-D4CC-A636-BD09-FF91D928C799}"/>
                </a:ext>
              </a:extLst>
            </xdr:cNvPr>
            <xdr:cNvGraphicFramePr/>
          </xdr:nvGraphicFramePr>
          <xdr:xfrm>
            <a:off x="2994660" y="2282190"/>
            <a:ext cx="2610000" cy="27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aphicFrame macro="">
        <xdr:nvGraphicFramePr>
          <xdr:cNvPr id="9" name="Grafico 8">
            <a:extLst>
              <a:ext uri="{FF2B5EF4-FFF2-40B4-BE49-F238E27FC236}">
                <a16:creationId xmlns:a16="http://schemas.microsoft.com/office/drawing/2014/main" id="{50904573-69CF-14C3-A9AA-E99EE82A6DF5}"/>
              </a:ext>
            </a:extLst>
          </xdr:cNvPr>
          <xdr:cNvGraphicFramePr/>
        </xdr:nvGraphicFramePr>
        <xdr:xfrm>
          <a:off x="5661660" y="2282190"/>
          <a:ext cx="2610000" cy="27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2A63-4F43-4C1D-8FB1-1C828800F248}">
  <dimension ref="A1:L24"/>
  <sheetViews>
    <sheetView workbookViewId="0">
      <selection activeCell="B30" sqref="B30"/>
    </sheetView>
  </sheetViews>
  <sheetFormatPr defaultColWidth="8.85546875" defaultRowHeight="17.25" x14ac:dyDescent="0.3"/>
  <cols>
    <col min="1" max="1" width="29.28515625" style="2" customWidth="1"/>
    <col min="2" max="2" width="14.28515625" style="2" bestFit="1" customWidth="1"/>
    <col min="3" max="3" width="4.7109375" style="2" customWidth="1"/>
    <col min="4" max="4" width="18.85546875" style="2" bestFit="1" customWidth="1"/>
    <col min="5" max="5" width="14.28515625" style="2" bestFit="1" customWidth="1"/>
    <col min="6" max="6" width="4" style="2" customWidth="1"/>
    <col min="7" max="7" width="15.28515625" style="2" bestFit="1" customWidth="1"/>
    <col min="8" max="9" width="14.28515625" style="2" bestFit="1" customWidth="1"/>
    <col min="10" max="16384" width="8.85546875" style="2"/>
  </cols>
  <sheetData>
    <row r="1" spans="1:12" x14ac:dyDescent="0.3">
      <c r="A1" s="2" t="s">
        <v>53</v>
      </c>
    </row>
    <row r="3" spans="1:12" x14ac:dyDescent="0.3">
      <c r="A3" s="4" t="s">
        <v>9</v>
      </c>
      <c r="B3" s="4" t="s">
        <v>33</v>
      </c>
      <c r="D3" s="2" t="s">
        <v>48</v>
      </c>
      <c r="E3" s="4" t="s">
        <v>33</v>
      </c>
      <c r="G3" s="2" t="s">
        <v>49</v>
      </c>
      <c r="H3" s="4" t="s">
        <v>33</v>
      </c>
      <c r="I3" s="4" t="s">
        <v>33</v>
      </c>
    </row>
    <row r="4" spans="1:12" x14ac:dyDescent="0.3">
      <c r="A4" s="6"/>
      <c r="B4" s="6" t="s">
        <v>34</v>
      </c>
      <c r="D4" s="8"/>
      <c r="E4" s="6" t="s">
        <v>34</v>
      </c>
      <c r="G4" s="8"/>
      <c r="H4" s="6" t="s">
        <v>50</v>
      </c>
      <c r="I4" s="6" t="s">
        <v>50</v>
      </c>
    </row>
    <row r="5" spans="1:12" x14ac:dyDescent="0.3">
      <c r="A5" s="13" t="s">
        <v>35</v>
      </c>
      <c r="B5" s="15">
        <v>338</v>
      </c>
      <c r="D5" s="2" t="s">
        <v>39</v>
      </c>
      <c r="E5" s="15">
        <v>109.8</v>
      </c>
      <c r="G5" s="2" t="s">
        <v>44</v>
      </c>
      <c r="H5" s="20">
        <f>$E$5*I5</f>
        <v>100.467</v>
      </c>
      <c r="I5" s="16">
        <v>0.91500000000000004</v>
      </c>
      <c r="J5" s="17">
        <f>E5/E$10</f>
        <v>0.32485207100591718</v>
      </c>
      <c r="L5" s="19"/>
    </row>
    <row r="6" spans="1:12" x14ac:dyDescent="0.3">
      <c r="A6" s="13" t="s">
        <v>36</v>
      </c>
      <c r="B6" s="4">
        <v>30.8</v>
      </c>
      <c r="D6" s="2" t="s">
        <v>40</v>
      </c>
      <c r="E6" s="4">
        <v>94.9</v>
      </c>
      <c r="G6" s="2" t="s">
        <v>45</v>
      </c>
      <c r="H6" s="20">
        <f t="shared" ref="H6:H9" si="0">$E$5*I6</f>
        <v>5.8193999999999999</v>
      </c>
      <c r="I6" s="16">
        <v>5.2999999999999999E-2</v>
      </c>
      <c r="J6" s="17">
        <f t="shared" ref="J6:J9" si="1">E6/E$10</f>
        <v>0.28076923076923077</v>
      </c>
    </row>
    <row r="7" spans="1:12" x14ac:dyDescent="0.3">
      <c r="A7" s="13" t="s">
        <v>37</v>
      </c>
      <c r="B7" s="4">
        <v>23.6</v>
      </c>
      <c r="D7" s="2" t="s">
        <v>41</v>
      </c>
      <c r="E7" s="4">
        <v>73.5</v>
      </c>
      <c r="G7" s="2" t="s">
        <v>46</v>
      </c>
      <c r="H7" s="20">
        <f t="shared" si="0"/>
        <v>2.5253999999999999</v>
      </c>
      <c r="I7" s="16">
        <v>2.3E-2</v>
      </c>
      <c r="J7" s="17">
        <f t="shared" si="1"/>
        <v>0.21745562130177515</v>
      </c>
    </row>
    <row r="8" spans="1:12" x14ac:dyDescent="0.3">
      <c r="A8" s="14" t="s">
        <v>38</v>
      </c>
      <c r="B8" s="6">
        <v>20.100000000000001</v>
      </c>
      <c r="D8" s="2" t="s">
        <v>43</v>
      </c>
      <c r="E8" s="4">
        <v>54.7</v>
      </c>
      <c r="G8" s="2" t="s">
        <v>51</v>
      </c>
      <c r="H8" s="20">
        <f t="shared" si="0"/>
        <v>0.98819999999999986</v>
      </c>
      <c r="I8" s="16">
        <v>8.9999999999999993E-3</v>
      </c>
      <c r="J8" s="17">
        <f t="shared" si="1"/>
        <v>0.16183431952662722</v>
      </c>
    </row>
    <row r="9" spans="1:12" x14ac:dyDescent="0.3">
      <c r="A9" s="4" t="s">
        <v>4</v>
      </c>
      <c r="B9" s="4">
        <f>SUM(B5:B8)</f>
        <v>412.50000000000006</v>
      </c>
      <c r="D9" s="8" t="s">
        <v>42</v>
      </c>
      <c r="E9" s="6">
        <v>5.0999999999999996</v>
      </c>
      <c r="G9" s="2" t="s">
        <v>47</v>
      </c>
      <c r="H9" s="20">
        <f t="shared" si="0"/>
        <v>4.3920000000000001E-2</v>
      </c>
      <c r="I9" s="21">
        <v>4.0000000000000002E-4</v>
      </c>
      <c r="J9" s="17">
        <f t="shared" si="1"/>
        <v>1.5088757396449702E-2</v>
      </c>
      <c r="L9" s="18"/>
    </row>
    <row r="10" spans="1:12" x14ac:dyDescent="0.3">
      <c r="D10" s="4" t="s">
        <v>4</v>
      </c>
      <c r="E10" s="4">
        <f>SUM(E5:E9)</f>
        <v>338</v>
      </c>
      <c r="G10" s="22" t="s">
        <v>4</v>
      </c>
      <c r="H10" s="23">
        <f>SUM(H5:H9)</f>
        <v>109.84392000000001</v>
      </c>
      <c r="I10" s="22">
        <f>SUM(I5:I9)</f>
        <v>1.0004</v>
      </c>
    </row>
    <row r="11" spans="1:12" x14ac:dyDescent="0.3">
      <c r="D11" s="4"/>
      <c r="E11" s="4"/>
    </row>
    <row r="24" spans="1:1" x14ac:dyDescent="0.3">
      <c r="A24" s="2" t="s">
        <v>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D2DE-BBCB-4FC4-B06A-41705AAF930B}">
  <dimension ref="A1:C8"/>
  <sheetViews>
    <sheetView workbookViewId="0">
      <selection activeCell="N17" sqref="N17"/>
    </sheetView>
  </sheetViews>
  <sheetFormatPr defaultColWidth="8.85546875" defaultRowHeight="17.25" x14ac:dyDescent="0.3"/>
  <cols>
    <col min="1" max="1" width="16.7109375" style="2" customWidth="1"/>
    <col min="2" max="2" width="14" style="3" bestFit="1" customWidth="1"/>
    <col min="3" max="3" width="7.7109375" style="2" bestFit="1" customWidth="1"/>
    <col min="4" max="16384" width="8.85546875" style="2"/>
  </cols>
  <sheetData>
    <row r="1" spans="1:3" x14ac:dyDescent="0.3">
      <c r="A1" s="2" t="s">
        <v>54</v>
      </c>
    </row>
    <row r="2" spans="1:3" x14ac:dyDescent="0.3">
      <c r="A2" s="4" t="s">
        <v>0</v>
      </c>
      <c r="B2" s="5" t="s">
        <v>7</v>
      </c>
      <c r="C2" s="4" t="s">
        <v>5</v>
      </c>
    </row>
    <row r="3" spans="1:3" x14ac:dyDescent="0.3">
      <c r="A3" s="6"/>
      <c r="B3" s="7" t="s">
        <v>6</v>
      </c>
      <c r="C3" s="6" t="s">
        <v>1</v>
      </c>
    </row>
    <row r="4" spans="1:3" x14ac:dyDescent="0.3">
      <c r="A4" s="2" t="s">
        <v>2</v>
      </c>
      <c r="B4" s="3">
        <v>3916</v>
      </c>
      <c r="C4" s="2">
        <v>52.9</v>
      </c>
    </row>
    <row r="5" spans="1:3" x14ac:dyDescent="0.3">
      <c r="A5" s="8" t="s">
        <v>3</v>
      </c>
      <c r="B5" s="9">
        <v>500</v>
      </c>
      <c r="C5" s="8">
        <v>9.5</v>
      </c>
    </row>
    <row r="6" spans="1:3" x14ac:dyDescent="0.3">
      <c r="A6" s="2" t="s">
        <v>4</v>
      </c>
      <c r="B6" s="3">
        <v>4416</v>
      </c>
      <c r="C6" s="2">
        <v>62.4</v>
      </c>
    </row>
    <row r="8" spans="1:3" x14ac:dyDescent="0.3">
      <c r="A8" s="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6707-EB99-45E6-9C98-B4EE910BA57B}">
  <dimension ref="A1:D25"/>
  <sheetViews>
    <sheetView tabSelected="1" workbookViewId="0">
      <selection activeCell="J18" sqref="J18"/>
    </sheetView>
  </sheetViews>
  <sheetFormatPr defaultColWidth="8.85546875" defaultRowHeight="16.5" x14ac:dyDescent="0.3"/>
  <cols>
    <col min="1" max="1" width="58.140625" style="1" bestFit="1" customWidth="1"/>
    <col min="2" max="2" width="13.42578125" style="1" bestFit="1" customWidth="1"/>
    <col min="3" max="3" width="12" style="1" customWidth="1"/>
    <col min="4" max="4" width="9.7109375" style="1" bestFit="1" customWidth="1"/>
    <col min="5" max="16384" width="8.85546875" style="1"/>
  </cols>
  <sheetData>
    <row r="1" spans="1:4" ht="17.25" x14ac:dyDescent="0.3">
      <c r="A1" s="2" t="s">
        <v>8</v>
      </c>
    </row>
    <row r="2" spans="1:4" ht="17.25" x14ac:dyDescent="0.3">
      <c r="A2" s="22" t="s">
        <v>9</v>
      </c>
      <c r="B2" s="22" t="s">
        <v>7</v>
      </c>
      <c r="C2" s="22" t="s">
        <v>10</v>
      </c>
      <c r="D2" s="22" t="s">
        <v>11</v>
      </c>
    </row>
    <row r="3" spans="1:4" ht="17.25" x14ac:dyDescent="0.3">
      <c r="A3" s="6"/>
      <c r="B3" s="6" t="s">
        <v>13</v>
      </c>
      <c r="C3" s="6" t="s">
        <v>12</v>
      </c>
      <c r="D3" s="6" t="s">
        <v>12</v>
      </c>
    </row>
    <row r="4" spans="1:4" ht="17.25" x14ac:dyDescent="0.3">
      <c r="A4" s="2" t="s">
        <v>16</v>
      </c>
      <c r="B4" s="10">
        <v>57.2</v>
      </c>
      <c r="C4" s="11">
        <f t="shared" ref="C4:C21" si="0">B4/$B$25*100</f>
        <v>11.4377124575085</v>
      </c>
      <c r="D4" s="11">
        <f>C4</f>
        <v>11.4377124575085</v>
      </c>
    </row>
    <row r="5" spans="1:4" ht="17.25" x14ac:dyDescent="0.3">
      <c r="A5" s="2" t="s">
        <v>17</v>
      </c>
      <c r="B5" s="10">
        <v>42.1</v>
      </c>
      <c r="C5" s="11">
        <f t="shared" si="0"/>
        <v>8.418316336732655</v>
      </c>
      <c r="D5" s="11">
        <f>SUM(C4:C5)</f>
        <v>19.856028794241155</v>
      </c>
    </row>
    <row r="6" spans="1:4" ht="17.25" x14ac:dyDescent="0.3">
      <c r="A6" s="2" t="s">
        <v>14</v>
      </c>
      <c r="B6" s="10">
        <v>36.700000000000003</v>
      </c>
      <c r="C6" s="11">
        <f t="shared" si="0"/>
        <v>7.3385322935412933</v>
      </c>
      <c r="D6" s="11">
        <f>SUM(C4:C6)</f>
        <v>27.194561087782446</v>
      </c>
    </row>
    <row r="7" spans="1:4" ht="17.25" x14ac:dyDescent="0.3">
      <c r="A7" s="2" t="s">
        <v>15</v>
      </c>
      <c r="B7" s="10">
        <v>22.8</v>
      </c>
      <c r="C7" s="11">
        <f t="shared" si="0"/>
        <v>4.5590881823635279</v>
      </c>
      <c r="D7" s="11">
        <f>SUM(C4:C7)</f>
        <v>31.753649270145974</v>
      </c>
    </row>
    <row r="8" spans="1:4" ht="17.25" x14ac:dyDescent="0.3">
      <c r="A8" s="2" t="s">
        <v>18</v>
      </c>
      <c r="B8" s="10">
        <v>22.5</v>
      </c>
      <c r="C8" s="11">
        <f t="shared" si="0"/>
        <v>4.4991001799640076</v>
      </c>
      <c r="D8" s="11">
        <f>SUM(C4:C8)</f>
        <v>36.252749450109981</v>
      </c>
    </row>
    <row r="9" spans="1:4" ht="17.25" x14ac:dyDescent="0.3">
      <c r="A9" s="2" t="s">
        <v>19</v>
      </c>
      <c r="B9" s="10">
        <v>18.5</v>
      </c>
      <c r="C9" s="11">
        <f t="shared" si="0"/>
        <v>3.6992601479704059</v>
      </c>
      <c r="D9" s="11">
        <f>SUM(C4:C9)</f>
        <v>39.952009598080387</v>
      </c>
    </row>
    <row r="10" spans="1:4" ht="17.25" x14ac:dyDescent="0.3">
      <c r="A10" s="2" t="s">
        <v>20</v>
      </c>
      <c r="B10" s="10">
        <v>18.2</v>
      </c>
      <c r="C10" s="11">
        <f t="shared" si="0"/>
        <v>3.6392721455708861</v>
      </c>
      <c r="D10" s="11">
        <f>SUM(C$4:C10)</f>
        <v>43.591281743651273</v>
      </c>
    </row>
    <row r="11" spans="1:4" ht="17.25" x14ac:dyDescent="0.3">
      <c r="A11" s="2" t="s">
        <v>21</v>
      </c>
      <c r="B11" s="12">
        <v>18</v>
      </c>
      <c r="C11" s="11">
        <f t="shared" si="0"/>
        <v>3.5992801439712063</v>
      </c>
      <c r="D11" s="11">
        <f>SUM(C$4:C11)</f>
        <v>47.190561887622479</v>
      </c>
    </row>
    <row r="12" spans="1:4" ht="17.25" x14ac:dyDescent="0.3">
      <c r="A12" s="2" t="s">
        <v>22</v>
      </c>
      <c r="B12" s="10">
        <v>16.399999999999999</v>
      </c>
      <c r="C12" s="11">
        <f t="shared" si="0"/>
        <v>3.2793441311737648</v>
      </c>
      <c r="D12" s="11">
        <f>SUM(C$4:C12)</f>
        <v>50.469906018796244</v>
      </c>
    </row>
    <row r="13" spans="1:4" ht="17.25" x14ac:dyDescent="0.3">
      <c r="A13" s="2" t="s">
        <v>23</v>
      </c>
      <c r="B13" s="10">
        <v>15.7</v>
      </c>
      <c r="C13" s="11">
        <f t="shared" si="0"/>
        <v>3.1393721255748854</v>
      </c>
      <c r="D13" s="11">
        <f>SUM(C$4:C13)</f>
        <v>53.609278144371132</v>
      </c>
    </row>
    <row r="14" spans="1:4" ht="17.25" x14ac:dyDescent="0.3">
      <c r="A14" s="2" t="s">
        <v>24</v>
      </c>
      <c r="B14" s="10">
        <v>14</v>
      </c>
      <c r="C14" s="11">
        <f t="shared" si="0"/>
        <v>2.7994401119776047</v>
      </c>
      <c r="D14" s="11">
        <f>SUM(C$4:C14)</f>
        <v>56.408718256348735</v>
      </c>
    </row>
    <row r="15" spans="1:4" ht="17.25" x14ac:dyDescent="0.3">
      <c r="A15" s="2" t="s">
        <v>25</v>
      </c>
      <c r="B15" s="10">
        <v>13.4</v>
      </c>
      <c r="C15" s="11">
        <f t="shared" si="0"/>
        <v>2.6794641071785645</v>
      </c>
      <c r="D15" s="11">
        <f>SUM(C$4:C15)</f>
        <v>59.088182363527302</v>
      </c>
    </row>
    <row r="16" spans="1:4" ht="17.25" x14ac:dyDescent="0.3">
      <c r="A16" s="2" t="s">
        <v>26</v>
      </c>
      <c r="B16" s="10">
        <v>12.2</v>
      </c>
      <c r="C16" s="11">
        <f t="shared" si="0"/>
        <v>2.4395120975804838</v>
      </c>
      <c r="D16" s="11">
        <f>SUM(C$4:C16)</f>
        <v>61.527694461107785</v>
      </c>
    </row>
    <row r="17" spans="1:4" ht="17.25" x14ac:dyDescent="0.3">
      <c r="A17" s="2" t="s">
        <v>27</v>
      </c>
      <c r="B17" s="10">
        <v>12.2</v>
      </c>
      <c r="C17" s="11">
        <f t="shared" si="0"/>
        <v>2.4395120975804838</v>
      </c>
      <c r="D17" s="11">
        <f>SUM(C$4:C17)</f>
        <v>63.967206558688268</v>
      </c>
    </row>
    <row r="18" spans="1:4" ht="17.25" x14ac:dyDescent="0.3">
      <c r="A18" s="2" t="s">
        <v>31</v>
      </c>
      <c r="B18" s="10">
        <v>9.8000000000000007</v>
      </c>
      <c r="C18" s="11">
        <f t="shared" si="0"/>
        <v>1.9596080783843235</v>
      </c>
      <c r="D18" s="11">
        <f>SUM(C$4:C18)</f>
        <v>65.926814637072596</v>
      </c>
    </row>
    <row r="19" spans="1:4" ht="17.25" x14ac:dyDescent="0.3">
      <c r="A19" s="2" t="s">
        <v>28</v>
      </c>
      <c r="B19" s="10">
        <v>9.8000000000000007</v>
      </c>
      <c r="C19" s="11">
        <f t="shared" si="0"/>
        <v>1.9596080783843235</v>
      </c>
      <c r="D19" s="11">
        <f>SUM(C$4:C19)</f>
        <v>67.886422715456916</v>
      </c>
    </row>
    <row r="20" spans="1:4" ht="17.25" x14ac:dyDescent="0.3">
      <c r="A20" s="2" t="s">
        <v>29</v>
      </c>
      <c r="B20" s="10">
        <v>9.4</v>
      </c>
      <c r="C20" s="11">
        <f t="shared" si="0"/>
        <v>1.8796240751849633</v>
      </c>
      <c r="D20" s="11">
        <f>SUM(C$4:C20)</f>
        <v>69.76604679064188</v>
      </c>
    </row>
    <row r="21" spans="1:4" ht="17.25" x14ac:dyDescent="0.3">
      <c r="A21" s="8" t="s">
        <v>30</v>
      </c>
      <c r="B21" s="24">
        <v>151.19999999999999</v>
      </c>
      <c r="C21" s="25">
        <f t="shared" si="0"/>
        <v>30.233953209358127</v>
      </c>
      <c r="D21" s="25">
        <f>SUM(C$4:C21)</f>
        <v>100</v>
      </c>
    </row>
    <row r="22" spans="1:4" ht="17.25" x14ac:dyDescent="0.3">
      <c r="A22" s="2" t="s">
        <v>32</v>
      </c>
    </row>
    <row r="23" spans="1:4" s="2" customFormat="1" ht="17.25" x14ac:dyDescent="0.3">
      <c r="B23" s="3"/>
    </row>
    <row r="25" spans="1:4" x14ac:dyDescent="0.3">
      <c r="B25" s="1">
        <f>SUM(B4:B21)</f>
        <v>500.09999999999997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fig 1</vt:lpstr>
      <vt:lpstr>focus tab 1</vt:lpstr>
      <vt:lpstr>focus tab 2</vt:lpstr>
      <vt:lpstr>'focus tab 1'!_ftn1</vt:lpstr>
      <vt:lpstr>'focus tab 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Cucignatto</dc:creator>
  <cp:lastModifiedBy>fabrizio greggi</cp:lastModifiedBy>
  <dcterms:created xsi:type="dcterms:W3CDTF">2024-10-30T14:54:19Z</dcterms:created>
  <dcterms:modified xsi:type="dcterms:W3CDTF">2024-11-19T10:22:05Z</dcterms:modified>
</cp:coreProperties>
</file>